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85" windowWidth="14940" windowHeight="7875"/>
  </bookViews>
  <sheets>
    <sheet name="ANEXO II" sheetId="1" r:id="rId1"/>
    <sheet name="ANEXO V" sheetId="2" r:id="rId2"/>
    <sheet name="Plan3" sheetId="3" r:id="rId3"/>
  </sheets>
  <definedNames>
    <definedName name="_xlnm.Print_Area" localSheetId="0">'ANEXO II'!$A$1:$L$37</definedName>
    <definedName name="_xlnm.Print_Area" localSheetId="1">'ANEXO V'!$A$1:$K$32</definedName>
  </definedNames>
  <calcPr calcId="125725"/>
</workbook>
</file>

<file path=xl/calcChain.xml><?xml version="1.0" encoding="utf-8"?>
<calcChain xmlns="http://schemas.openxmlformats.org/spreadsheetml/2006/main">
  <c r="J27" i="2"/>
  <c r="H31"/>
  <c r="J25"/>
  <c r="J26"/>
  <c r="F26"/>
  <c r="F25"/>
  <c r="F24"/>
  <c r="F23"/>
  <c r="F22"/>
  <c r="F21"/>
  <c r="F20"/>
  <c r="F18"/>
  <c r="J24"/>
  <c r="J23"/>
  <c r="J22"/>
  <c r="J21"/>
  <c r="J20"/>
  <c r="J19"/>
  <c r="J18"/>
  <c r="J14"/>
  <c r="J13"/>
  <c r="J12"/>
  <c r="J11"/>
  <c r="J10"/>
  <c r="J9"/>
  <c r="J8"/>
  <c r="J7"/>
  <c r="J6"/>
  <c r="F13"/>
  <c r="F12"/>
  <c r="F11"/>
  <c r="F10"/>
  <c r="F9"/>
  <c r="F8"/>
  <c r="F7"/>
  <c r="F6"/>
  <c r="C36" i="1"/>
  <c r="J20" l="1"/>
  <c r="F27" l="1"/>
  <c r="J27" s="1"/>
  <c r="F26"/>
  <c r="J26" s="1"/>
  <c r="F25"/>
  <c r="J25" s="1"/>
  <c r="F24"/>
  <c r="J24" s="1"/>
  <c r="F23"/>
  <c r="J23" s="1"/>
  <c r="F22"/>
  <c r="J22" s="1"/>
  <c r="F21"/>
  <c r="J21" s="1"/>
  <c r="F19"/>
  <c r="F28" l="1"/>
  <c r="J19"/>
  <c r="J28" s="1"/>
  <c r="J29" l="1"/>
  <c r="D34" s="1"/>
  <c r="F13"/>
  <c r="J13" s="1"/>
  <c r="F12"/>
  <c r="J12" s="1"/>
  <c r="F11"/>
  <c r="J11" s="1"/>
  <c r="F10"/>
  <c r="J10" s="1"/>
  <c r="F9"/>
  <c r="J9" s="1"/>
  <c r="F8"/>
  <c r="J8" s="1"/>
  <c r="F7"/>
  <c r="J7" s="1"/>
  <c r="F6"/>
  <c r="J6" s="1"/>
  <c r="J14" s="1"/>
  <c r="D36" l="1"/>
  <c r="F14"/>
  <c r="J15" l="1"/>
  <c r="D35" s="1"/>
</calcChain>
</file>

<file path=xl/sharedStrings.xml><?xml version="1.0" encoding="utf-8"?>
<sst xmlns="http://schemas.openxmlformats.org/spreadsheetml/2006/main" count="143" uniqueCount="54">
  <si>
    <t>BR</t>
  </si>
  <si>
    <t>Trecho</t>
  </si>
  <si>
    <t>INÍCIO</t>
  </si>
  <si>
    <t xml:space="preserve">FIM </t>
  </si>
  <si>
    <t>EXT (KM)</t>
  </si>
  <si>
    <t>PEDREIRA</t>
  </si>
  <si>
    <t>116 MG</t>
  </si>
  <si>
    <t>MATTAR</t>
  </si>
  <si>
    <t>SÃO JORGE</t>
  </si>
  <si>
    <t>SÃO JOÃO</t>
  </si>
  <si>
    <t>SÃO PEDRO</t>
  </si>
  <si>
    <t>SÃO GERALDO</t>
  </si>
  <si>
    <t>BOM DESTINO</t>
  </si>
  <si>
    <t>AREAL</t>
  </si>
  <si>
    <t>RIO DOCE</t>
  </si>
  <si>
    <t>RIO MINAS</t>
  </si>
  <si>
    <t>ADOTADA</t>
  </si>
  <si>
    <t>DMT AREAL A PEDREIRA (KM)</t>
  </si>
  <si>
    <t>TOTAL</t>
  </si>
  <si>
    <t>D.M.T BR 116 MG - 816KM</t>
  </si>
  <si>
    <t>40 GO</t>
  </si>
  <si>
    <t>MISTEL</t>
  </si>
  <si>
    <t>40- GO/MG</t>
  </si>
  <si>
    <t>INAÊ</t>
  </si>
  <si>
    <t>40- MG</t>
  </si>
  <si>
    <t>LEBOURG</t>
  </si>
  <si>
    <t>Material Adotado</t>
  </si>
  <si>
    <t>Pó de Pedra</t>
  </si>
  <si>
    <t>Areia</t>
  </si>
  <si>
    <t>GONZAGA</t>
  </si>
  <si>
    <t>2 IRMÃOS</t>
  </si>
  <si>
    <t>SANTIAGO</t>
  </si>
  <si>
    <t>TCL MINERAÇÃO</t>
  </si>
  <si>
    <t>SEMA</t>
  </si>
  <si>
    <t>SANTO CRISTO</t>
  </si>
  <si>
    <t>D.M.T BR 040 - 930KM</t>
  </si>
  <si>
    <t>MET AREAL A PEDREIRA</t>
  </si>
  <si>
    <t>TOTAL (T.Km)</t>
  </si>
  <si>
    <t xml:space="preserve">BR </t>
  </si>
  <si>
    <t xml:space="preserve">Extensão </t>
  </si>
  <si>
    <t>040 E 116</t>
  </si>
  <si>
    <t>M.E.T AREAL - PEDREIRA (KM)</t>
  </si>
  <si>
    <t>TRECHO</t>
  </si>
  <si>
    <t>C.TOTAL BRITA</t>
  </si>
  <si>
    <t>C. UNIT - AREIA</t>
  </si>
  <si>
    <t>C. Pond (RS)</t>
  </si>
  <si>
    <t>QUANT. AREIA (t)</t>
  </si>
  <si>
    <t>Custo Ponderado BR 116</t>
  </si>
  <si>
    <t>Custo Ponderado BR 040</t>
  </si>
  <si>
    <t>DOIS IRMÃOS</t>
  </si>
  <si>
    <t>CUSTO PONDERADO BR 040 E 116</t>
  </si>
  <si>
    <t>AREIA</t>
  </si>
  <si>
    <t>ANEXO II</t>
  </si>
  <si>
    <t>ANEXO V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</si>
</sst>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6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right"/>
    </xf>
    <xf numFmtId="0" fontId="0" fillId="0" borderId="1" xfId="0" applyFill="1" applyBorder="1" applyAlignment="1">
      <alignment horizontal="left"/>
    </xf>
    <xf numFmtId="2" fontId="0" fillId="0" borderId="1" xfId="0" applyNumberFormat="1" applyBorder="1"/>
    <xf numFmtId="0" fontId="0" fillId="0" borderId="3" xfId="0" applyFill="1" applyBorder="1" applyAlignment="1">
      <alignment horizontal="center"/>
    </xf>
    <xf numFmtId="0" fontId="0" fillId="4" borderId="1" xfId="0" applyFill="1" applyBorder="1"/>
    <xf numFmtId="0" fontId="0" fillId="4" borderId="0" xfId="0" applyFill="1"/>
    <xf numFmtId="0" fontId="0" fillId="4" borderId="0" xfId="0" applyFill="1" applyBorder="1"/>
    <xf numFmtId="2" fontId="0" fillId="4" borderId="0" xfId="0" applyNumberFormat="1" applyFill="1" applyBorder="1"/>
    <xf numFmtId="0" fontId="0" fillId="4" borderId="2" xfId="0" applyFill="1" applyBorder="1" applyAlignment="1">
      <alignment horizontal="center"/>
    </xf>
    <xf numFmtId="0" fontId="0" fillId="4" borderId="2" xfId="0" applyFill="1" applyBorder="1"/>
    <xf numFmtId="4" fontId="0" fillId="0" borderId="1" xfId="0" applyNumberFormat="1" applyBorder="1"/>
    <xf numFmtId="4" fontId="0" fillId="0" borderId="1" xfId="0" applyNumberFormat="1" applyBorder="1" applyAlignment="1">
      <alignment horizontal="right"/>
    </xf>
    <xf numFmtId="2" fontId="0" fillId="0" borderId="7" xfId="0" applyNumberFormat="1" applyBorder="1" applyAlignment="1">
      <alignment horizontal="right"/>
    </xf>
    <xf numFmtId="4" fontId="0" fillId="0" borderId="7" xfId="0" applyNumberFormat="1" applyBorder="1" applyAlignment="1">
      <alignment horizontal="right"/>
    </xf>
    <xf numFmtId="2" fontId="0" fillId="0" borderId="7" xfId="0" applyNumberFormat="1" applyBorder="1"/>
    <xf numFmtId="4" fontId="0" fillId="0" borderId="7" xfId="0" applyNumberFormat="1" applyBorder="1"/>
    <xf numFmtId="2" fontId="0" fillId="0" borderId="1" xfId="0" applyNumberFormat="1" applyBorder="1" applyAlignment="1"/>
    <xf numFmtId="0" fontId="0" fillId="2" borderId="4" xfId="0" applyFill="1" applyBorder="1" applyAlignment="1">
      <alignment horizontal="center" vertical="center" wrapText="1"/>
    </xf>
    <xf numFmtId="165" fontId="0" fillId="0" borderId="1" xfId="1" applyNumberFormat="1" applyFont="1" applyBorder="1"/>
    <xf numFmtId="164" fontId="0" fillId="0" borderId="1" xfId="1" applyNumberFormat="1" applyFont="1" applyBorder="1"/>
    <xf numFmtId="2" fontId="0" fillId="0" borderId="1" xfId="1" applyNumberFormat="1" applyFont="1" applyFill="1" applyBorder="1"/>
    <xf numFmtId="2" fontId="0" fillId="0" borderId="1" xfId="1" applyNumberFormat="1" applyFont="1" applyBorder="1"/>
    <xf numFmtId="164" fontId="2" fillId="0" borderId="1" xfId="1" applyNumberFormat="1" applyFont="1" applyFill="1" applyBorder="1" applyAlignment="1">
      <alignment horizontal="center"/>
    </xf>
    <xf numFmtId="4" fontId="0" fillId="0" borderId="1" xfId="1" applyNumberFormat="1" applyFont="1" applyBorder="1" applyAlignment="1">
      <alignment horizontal="right"/>
    </xf>
    <xf numFmtId="4" fontId="0" fillId="4" borderId="1" xfId="0" applyNumberFormat="1" applyFont="1" applyFill="1" applyBorder="1" applyAlignment="1">
      <alignment horizontal="right" wrapText="1"/>
    </xf>
    <xf numFmtId="0" fontId="0" fillId="5" borderId="0" xfId="0" applyFill="1"/>
    <xf numFmtId="0" fontId="1" fillId="5" borderId="1" xfId="0" applyFont="1" applyFill="1" applyBorder="1" applyAlignment="1">
      <alignment horizontal="center" wrapText="1"/>
    </xf>
    <xf numFmtId="164" fontId="1" fillId="5" borderId="1" xfId="1" applyNumberFormat="1" applyFont="1" applyFill="1" applyBorder="1" applyAlignment="1">
      <alignment horizontal="center"/>
    </xf>
    <xf numFmtId="2" fontId="1" fillId="0" borderId="1" xfId="0" applyNumberFormat="1" applyFont="1" applyBorder="1"/>
    <xf numFmtId="0" fontId="1" fillId="0" borderId="1" xfId="0" applyFont="1" applyBorder="1"/>
    <xf numFmtId="2" fontId="0" fillId="0" borderId="1" xfId="0" applyNumberFormat="1" applyFont="1" applyBorder="1"/>
    <xf numFmtId="4" fontId="0" fillId="0" borderId="1" xfId="0" applyNumberFormat="1" applyFont="1" applyBorder="1"/>
    <xf numFmtId="0" fontId="0" fillId="0" borderId="1" xfId="0" applyFont="1" applyBorder="1"/>
    <xf numFmtId="4" fontId="1" fillId="0" borderId="1" xfId="0" applyNumberFormat="1" applyFont="1" applyBorder="1"/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3" fillId="4" borderId="0" xfId="0" applyFont="1" applyFill="1"/>
    <xf numFmtId="0" fontId="3" fillId="5" borderId="0" xfId="0" applyFont="1" applyFill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2" fontId="1" fillId="5" borderId="4" xfId="0" applyNumberFormat="1" applyFont="1" applyFill="1" applyBorder="1" applyAlignment="1">
      <alignment horizontal="center"/>
    </xf>
    <xf numFmtId="2" fontId="1" fillId="5" borderId="5" xfId="0" applyNumberFormat="1" applyFont="1" applyFill="1" applyBorder="1" applyAlignment="1">
      <alignment horizontal="center"/>
    </xf>
    <xf numFmtId="2" fontId="1" fillId="5" borderId="6" xfId="0" applyNumberFormat="1" applyFont="1" applyFill="1" applyBorder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tabSelected="1" view="pageBreakPreview" topLeftCell="A4" zoomScale="85" zoomScaleNormal="100" zoomScaleSheetLayoutView="85" workbookViewId="0">
      <selection activeCell="F34" sqref="F34"/>
    </sheetView>
  </sheetViews>
  <sheetFormatPr defaultRowHeight="15"/>
  <cols>
    <col min="2" max="2" width="10.85546875" bestFit="1" customWidth="1"/>
    <col min="4" max="4" width="9.7109375" bestFit="1" customWidth="1"/>
    <col min="5" max="5" width="10.42578125" bestFit="1" customWidth="1"/>
    <col min="7" max="7" width="14" bestFit="1" customWidth="1"/>
    <col min="8" max="9" width="14.42578125" bestFit="1" customWidth="1"/>
    <col min="10" max="10" width="14.42578125" customWidth="1"/>
    <col min="11" max="11" width="11.85546875" bestFit="1" customWidth="1"/>
  </cols>
  <sheetData>
    <row r="1" spans="1:1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19.5">
      <c r="A2" s="12"/>
      <c r="B2" s="43" t="s">
        <v>52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>
      <c r="A4" s="12"/>
      <c r="B4" s="48" t="s">
        <v>19</v>
      </c>
      <c r="C4" s="48"/>
      <c r="D4" s="48"/>
      <c r="E4" s="48"/>
      <c r="F4" s="48"/>
      <c r="G4" s="48"/>
      <c r="H4" s="48"/>
      <c r="I4" s="48"/>
      <c r="J4" s="48"/>
      <c r="K4" s="48"/>
      <c r="L4" s="12"/>
    </row>
    <row r="5" spans="1:12" ht="30">
      <c r="A5" s="12"/>
      <c r="B5" s="1" t="s">
        <v>0</v>
      </c>
      <c r="C5" s="1" t="s">
        <v>1</v>
      </c>
      <c r="D5" s="1" t="s">
        <v>2</v>
      </c>
      <c r="E5" s="1" t="s">
        <v>3</v>
      </c>
      <c r="F5" s="1" t="s">
        <v>4</v>
      </c>
      <c r="G5" s="1" t="s">
        <v>13</v>
      </c>
      <c r="H5" s="1" t="s">
        <v>5</v>
      </c>
      <c r="I5" s="1" t="s">
        <v>17</v>
      </c>
      <c r="J5" s="1" t="s">
        <v>36</v>
      </c>
      <c r="K5" s="1" t="s">
        <v>26</v>
      </c>
      <c r="L5" s="12"/>
    </row>
    <row r="6" spans="1:12">
      <c r="A6" s="12"/>
      <c r="B6" s="2" t="s">
        <v>6</v>
      </c>
      <c r="C6" s="3">
        <v>1</v>
      </c>
      <c r="D6" s="3">
        <v>0</v>
      </c>
      <c r="E6" s="3">
        <v>100</v>
      </c>
      <c r="F6" s="3">
        <f>E6-D6</f>
        <v>100</v>
      </c>
      <c r="G6" s="6" t="s">
        <v>7</v>
      </c>
      <c r="H6" s="6" t="s">
        <v>16</v>
      </c>
      <c r="I6" s="7">
        <v>234</v>
      </c>
      <c r="J6" s="18">
        <f>I6*F6</f>
        <v>23400</v>
      </c>
      <c r="K6" s="5" t="s">
        <v>27</v>
      </c>
      <c r="L6" s="12"/>
    </row>
    <row r="7" spans="1:12">
      <c r="A7" s="12"/>
      <c r="B7" s="2" t="s">
        <v>6</v>
      </c>
      <c r="C7" s="3">
        <v>2</v>
      </c>
      <c r="D7" s="3">
        <v>100</v>
      </c>
      <c r="E7" s="3">
        <v>200</v>
      </c>
      <c r="F7" s="3">
        <f>E7-D7</f>
        <v>100</v>
      </c>
      <c r="G7" s="6" t="s">
        <v>7</v>
      </c>
      <c r="H7" s="6" t="s">
        <v>16</v>
      </c>
      <c r="I7" s="7">
        <v>134</v>
      </c>
      <c r="J7" s="18">
        <f t="shared" ref="J7:J13" si="0">I7*F7</f>
        <v>13400</v>
      </c>
      <c r="K7" s="5" t="s">
        <v>27</v>
      </c>
      <c r="L7" s="12"/>
    </row>
    <row r="8" spans="1:12">
      <c r="A8" s="12"/>
      <c r="B8" s="2" t="s">
        <v>6</v>
      </c>
      <c r="C8" s="3">
        <v>3</v>
      </c>
      <c r="D8" s="3">
        <v>200</v>
      </c>
      <c r="E8" s="3">
        <v>300</v>
      </c>
      <c r="F8" s="3">
        <f>E8-D8</f>
        <v>100</v>
      </c>
      <c r="G8" s="6" t="s">
        <v>7</v>
      </c>
      <c r="H8" s="6" t="s">
        <v>7</v>
      </c>
      <c r="I8" s="7">
        <v>0</v>
      </c>
      <c r="J8" s="18">
        <f t="shared" si="0"/>
        <v>0</v>
      </c>
      <c r="K8" s="5" t="s">
        <v>27</v>
      </c>
      <c r="L8" s="12"/>
    </row>
    <row r="9" spans="1:12">
      <c r="A9" s="12"/>
      <c r="B9" s="2" t="s">
        <v>6</v>
      </c>
      <c r="C9" s="3">
        <v>4</v>
      </c>
      <c r="D9" s="3">
        <v>300</v>
      </c>
      <c r="E9" s="3">
        <v>400</v>
      </c>
      <c r="F9" s="3">
        <f t="shared" ref="F9:F13" si="1">E9-D9</f>
        <v>100</v>
      </c>
      <c r="G9" s="6" t="s">
        <v>8</v>
      </c>
      <c r="H9" s="6" t="s">
        <v>8</v>
      </c>
      <c r="I9" s="7">
        <v>0</v>
      </c>
      <c r="J9" s="18">
        <f t="shared" si="0"/>
        <v>0</v>
      </c>
      <c r="K9" s="5" t="s">
        <v>27</v>
      </c>
      <c r="L9" s="12"/>
    </row>
    <row r="10" spans="1:12">
      <c r="A10" s="12"/>
      <c r="B10" s="2" t="s">
        <v>6</v>
      </c>
      <c r="C10" s="3">
        <v>5</v>
      </c>
      <c r="D10" s="3">
        <v>400</v>
      </c>
      <c r="E10" s="3">
        <v>516</v>
      </c>
      <c r="F10" s="3">
        <f t="shared" si="1"/>
        <v>116</v>
      </c>
      <c r="G10" s="6" t="s">
        <v>14</v>
      </c>
      <c r="H10" s="6" t="s">
        <v>9</v>
      </c>
      <c r="I10" s="7">
        <v>15</v>
      </c>
      <c r="J10" s="18">
        <f t="shared" si="0"/>
        <v>1740</v>
      </c>
      <c r="K10" s="5" t="s">
        <v>28</v>
      </c>
      <c r="L10" s="12"/>
    </row>
    <row r="11" spans="1:12">
      <c r="A11" s="12"/>
      <c r="B11" s="2" t="s">
        <v>6</v>
      </c>
      <c r="C11" s="4">
        <v>6</v>
      </c>
      <c r="D11" s="4">
        <v>516</v>
      </c>
      <c r="E11" s="4">
        <v>616</v>
      </c>
      <c r="F11" s="3">
        <f t="shared" si="1"/>
        <v>100</v>
      </c>
      <c r="G11" s="6" t="s">
        <v>10</v>
      </c>
      <c r="H11" s="6" t="s">
        <v>10</v>
      </c>
      <c r="I11" s="7">
        <v>0</v>
      </c>
      <c r="J11" s="18">
        <f t="shared" si="0"/>
        <v>0</v>
      </c>
      <c r="K11" s="5" t="s">
        <v>28</v>
      </c>
      <c r="L11" s="12"/>
    </row>
    <row r="12" spans="1:12">
      <c r="A12" s="12"/>
      <c r="B12" s="2" t="s">
        <v>6</v>
      </c>
      <c r="C12" s="3">
        <v>7</v>
      </c>
      <c r="D12" s="3">
        <v>616</v>
      </c>
      <c r="E12" s="3">
        <v>716</v>
      </c>
      <c r="F12" s="3">
        <f t="shared" si="1"/>
        <v>100</v>
      </c>
      <c r="G12" s="6" t="s">
        <v>15</v>
      </c>
      <c r="H12" s="6" t="s">
        <v>11</v>
      </c>
      <c r="I12" s="7">
        <v>127</v>
      </c>
      <c r="J12" s="18">
        <f t="shared" si="0"/>
        <v>12700</v>
      </c>
      <c r="K12" s="5" t="s">
        <v>28</v>
      </c>
      <c r="L12" s="12"/>
    </row>
    <row r="13" spans="1:12">
      <c r="A13" s="12"/>
      <c r="B13" s="2" t="s">
        <v>6</v>
      </c>
      <c r="C13" s="3">
        <v>8</v>
      </c>
      <c r="D13" s="3">
        <v>716</v>
      </c>
      <c r="E13" s="3">
        <v>816</v>
      </c>
      <c r="F13" s="3">
        <f t="shared" si="1"/>
        <v>100</v>
      </c>
      <c r="G13" s="6" t="s">
        <v>15</v>
      </c>
      <c r="H13" s="6" t="s">
        <v>12</v>
      </c>
      <c r="I13" s="19">
        <v>79</v>
      </c>
      <c r="J13" s="20">
        <f t="shared" si="0"/>
        <v>7900</v>
      </c>
      <c r="K13" s="5" t="s">
        <v>28</v>
      </c>
      <c r="L13" s="12"/>
    </row>
    <row r="14" spans="1:12">
      <c r="A14" s="12"/>
      <c r="B14" s="12"/>
      <c r="C14" s="12"/>
      <c r="D14" s="12"/>
      <c r="E14" s="8" t="s">
        <v>18</v>
      </c>
      <c r="F14" s="4">
        <f>SUM(F6:F13)</f>
        <v>816</v>
      </c>
      <c r="G14" s="12"/>
      <c r="H14" s="12"/>
      <c r="I14" s="37" t="s">
        <v>18</v>
      </c>
      <c r="J14" s="38">
        <f>SUM(J6:J13)</f>
        <v>59140</v>
      </c>
      <c r="K14" s="12"/>
      <c r="L14" s="12"/>
    </row>
    <row r="15" spans="1:12">
      <c r="A15" s="12"/>
      <c r="B15" s="12"/>
      <c r="C15" s="12"/>
      <c r="D15" s="12"/>
      <c r="E15" s="12"/>
      <c r="F15" s="12"/>
      <c r="G15" s="12"/>
      <c r="H15" s="12"/>
      <c r="I15" s="39" t="s">
        <v>37</v>
      </c>
      <c r="J15" s="37">
        <f>J14/F14</f>
        <v>72.475490196078425</v>
      </c>
      <c r="K15" s="12"/>
      <c r="L15" s="12"/>
    </row>
    <row r="16" spans="1:12">
      <c r="A16" s="12"/>
      <c r="B16" s="12"/>
      <c r="C16" s="12"/>
      <c r="D16" s="12"/>
      <c r="E16" s="12"/>
      <c r="F16" s="12"/>
      <c r="G16" s="12"/>
      <c r="H16" s="13"/>
      <c r="I16" s="14"/>
      <c r="J16" s="14"/>
      <c r="K16" s="12"/>
      <c r="L16" s="12"/>
    </row>
    <row r="17" spans="1:12">
      <c r="A17" s="12"/>
      <c r="B17" s="45" t="s">
        <v>35</v>
      </c>
      <c r="C17" s="46"/>
      <c r="D17" s="46"/>
      <c r="E17" s="46"/>
      <c r="F17" s="46"/>
      <c r="G17" s="46"/>
      <c r="H17" s="46"/>
      <c r="I17" s="46"/>
      <c r="J17" s="46"/>
      <c r="K17" s="47"/>
      <c r="L17" s="12"/>
    </row>
    <row r="18" spans="1:12" ht="30">
      <c r="A18" s="12"/>
      <c r="B18" s="1" t="s">
        <v>0</v>
      </c>
      <c r="C18" s="1" t="s">
        <v>1</v>
      </c>
      <c r="D18" s="1" t="s">
        <v>2</v>
      </c>
      <c r="E18" s="1" t="s">
        <v>3</v>
      </c>
      <c r="F18" s="1" t="s">
        <v>4</v>
      </c>
      <c r="G18" s="1" t="s">
        <v>13</v>
      </c>
      <c r="H18" s="1" t="s">
        <v>5</v>
      </c>
      <c r="I18" s="1" t="s">
        <v>17</v>
      </c>
      <c r="J18" s="1" t="s">
        <v>36</v>
      </c>
      <c r="K18" s="1" t="s">
        <v>26</v>
      </c>
      <c r="L18" s="12"/>
    </row>
    <row r="19" spans="1:12">
      <c r="A19" s="12"/>
      <c r="B19" s="2" t="s">
        <v>20</v>
      </c>
      <c r="C19" s="3">
        <v>1</v>
      </c>
      <c r="D19" s="3">
        <v>0</v>
      </c>
      <c r="E19" s="3">
        <v>95</v>
      </c>
      <c r="F19" s="3">
        <f>E19-D19</f>
        <v>95</v>
      </c>
      <c r="G19" s="5" t="s">
        <v>21</v>
      </c>
      <c r="H19" s="5" t="s">
        <v>21</v>
      </c>
      <c r="I19" s="9">
        <v>0</v>
      </c>
      <c r="J19" s="17">
        <f t="shared" ref="J19:J27" si="2">I19*F19</f>
        <v>0</v>
      </c>
      <c r="K19" s="5" t="s">
        <v>27</v>
      </c>
      <c r="L19" s="12"/>
    </row>
    <row r="20" spans="1:12">
      <c r="A20" s="12"/>
      <c r="B20" s="2" t="s">
        <v>22</v>
      </c>
      <c r="C20" s="3">
        <v>2</v>
      </c>
      <c r="D20" s="3">
        <v>95</v>
      </c>
      <c r="E20" s="3">
        <v>40</v>
      </c>
      <c r="F20" s="3">
        <v>105</v>
      </c>
      <c r="G20" s="5" t="s">
        <v>21</v>
      </c>
      <c r="H20" s="5" t="s">
        <v>23</v>
      </c>
      <c r="I20" s="9">
        <v>154</v>
      </c>
      <c r="J20" s="17">
        <f t="shared" si="2"/>
        <v>16170</v>
      </c>
      <c r="K20" s="5" t="s">
        <v>27</v>
      </c>
      <c r="L20" s="12"/>
    </row>
    <row r="21" spans="1:12">
      <c r="A21" s="12"/>
      <c r="B21" s="2" t="s">
        <v>24</v>
      </c>
      <c r="C21" s="3">
        <v>3</v>
      </c>
      <c r="D21" s="3">
        <v>40</v>
      </c>
      <c r="E21" s="3">
        <v>140</v>
      </c>
      <c r="F21" s="3">
        <f>E21-D21</f>
        <v>100</v>
      </c>
      <c r="G21" s="5" t="s">
        <v>29</v>
      </c>
      <c r="H21" s="5" t="s">
        <v>16</v>
      </c>
      <c r="I21" s="9">
        <v>88</v>
      </c>
      <c r="J21" s="17">
        <f t="shared" si="2"/>
        <v>8800</v>
      </c>
      <c r="K21" s="5" t="s">
        <v>28</v>
      </c>
      <c r="L21" s="12"/>
    </row>
    <row r="22" spans="1:12">
      <c r="A22" s="12"/>
      <c r="B22" s="2" t="s">
        <v>24</v>
      </c>
      <c r="C22" s="3">
        <v>4</v>
      </c>
      <c r="D22" s="3">
        <v>140</v>
      </c>
      <c r="E22" s="3">
        <v>285</v>
      </c>
      <c r="F22" s="3">
        <f t="shared" ref="F22:F27" si="3">E22-D22</f>
        <v>145</v>
      </c>
      <c r="G22" s="11" t="s">
        <v>29</v>
      </c>
      <c r="H22" s="5" t="s">
        <v>16</v>
      </c>
      <c r="I22" s="9">
        <v>105.5</v>
      </c>
      <c r="J22" s="17">
        <f t="shared" si="2"/>
        <v>15297.5</v>
      </c>
      <c r="K22" s="5" t="s">
        <v>28</v>
      </c>
      <c r="L22" s="12"/>
    </row>
    <row r="23" spans="1:12">
      <c r="A23" s="12"/>
      <c r="B23" s="2" t="s">
        <v>24</v>
      </c>
      <c r="C23" s="3">
        <v>5</v>
      </c>
      <c r="D23" s="3">
        <v>285</v>
      </c>
      <c r="E23" s="3">
        <v>360</v>
      </c>
      <c r="F23" s="3">
        <f t="shared" si="3"/>
        <v>75</v>
      </c>
      <c r="G23" s="5" t="s">
        <v>30</v>
      </c>
      <c r="H23" s="5" t="s">
        <v>30</v>
      </c>
      <c r="I23" s="9">
        <v>0</v>
      </c>
      <c r="J23" s="17">
        <f t="shared" si="2"/>
        <v>0</v>
      </c>
      <c r="K23" s="5" t="s">
        <v>28</v>
      </c>
      <c r="L23" s="12"/>
    </row>
    <row r="24" spans="1:12">
      <c r="A24" s="12"/>
      <c r="B24" s="2" t="s">
        <v>24</v>
      </c>
      <c r="C24" s="4">
        <v>6</v>
      </c>
      <c r="D24" s="4">
        <v>360</v>
      </c>
      <c r="E24" s="4">
        <v>460</v>
      </c>
      <c r="F24" s="3">
        <f t="shared" si="3"/>
        <v>100</v>
      </c>
      <c r="G24" s="5" t="s">
        <v>30</v>
      </c>
      <c r="H24" s="5" t="s">
        <v>30</v>
      </c>
      <c r="I24" s="9">
        <v>0</v>
      </c>
      <c r="J24" s="17">
        <f t="shared" si="2"/>
        <v>0</v>
      </c>
      <c r="K24" s="5" t="s">
        <v>28</v>
      </c>
      <c r="L24" s="12"/>
    </row>
    <row r="25" spans="1:12">
      <c r="A25" s="12"/>
      <c r="B25" s="2" t="s">
        <v>24</v>
      </c>
      <c r="C25" s="3">
        <v>7</v>
      </c>
      <c r="D25" s="3">
        <v>460</v>
      </c>
      <c r="E25" s="3">
        <v>560</v>
      </c>
      <c r="F25" s="3">
        <f t="shared" si="3"/>
        <v>100</v>
      </c>
      <c r="G25" s="5" t="s">
        <v>31</v>
      </c>
      <c r="H25" s="5" t="s">
        <v>32</v>
      </c>
      <c r="I25" s="9">
        <v>28</v>
      </c>
      <c r="J25" s="17">
        <f t="shared" si="2"/>
        <v>2800</v>
      </c>
      <c r="K25" s="5" t="s">
        <v>28</v>
      </c>
      <c r="L25" s="12"/>
    </row>
    <row r="26" spans="1:12">
      <c r="A26" s="12"/>
      <c r="B26" s="2" t="s">
        <v>24</v>
      </c>
      <c r="C26" s="3">
        <v>8</v>
      </c>
      <c r="D26" s="3">
        <v>560</v>
      </c>
      <c r="E26" s="3">
        <v>660</v>
      </c>
      <c r="F26" s="3">
        <f t="shared" si="3"/>
        <v>100</v>
      </c>
      <c r="G26" s="5" t="s">
        <v>33</v>
      </c>
      <c r="H26" s="5" t="s">
        <v>33</v>
      </c>
      <c r="I26" s="9">
        <v>0</v>
      </c>
      <c r="J26" s="17">
        <f t="shared" si="2"/>
        <v>0</v>
      </c>
      <c r="K26" s="5" t="s">
        <v>27</v>
      </c>
      <c r="L26" s="12"/>
    </row>
    <row r="27" spans="1:12">
      <c r="A27" s="12"/>
      <c r="B27" s="2" t="s">
        <v>24</v>
      </c>
      <c r="C27" s="3">
        <v>9</v>
      </c>
      <c r="D27" s="3">
        <v>660</v>
      </c>
      <c r="E27" s="3">
        <v>770</v>
      </c>
      <c r="F27" s="3">
        <f t="shared" si="3"/>
        <v>110</v>
      </c>
      <c r="G27" s="5" t="s">
        <v>34</v>
      </c>
      <c r="H27" s="5" t="s">
        <v>25</v>
      </c>
      <c r="I27" s="21">
        <v>103.5</v>
      </c>
      <c r="J27" s="22">
        <f t="shared" si="2"/>
        <v>11385</v>
      </c>
      <c r="K27" s="5" t="s">
        <v>28</v>
      </c>
      <c r="L27" s="12"/>
    </row>
    <row r="28" spans="1:12">
      <c r="A28" s="12"/>
      <c r="B28" s="12"/>
      <c r="C28" s="15"/>
      <c r="D28" s="16"/>
      <c r="E28" s="3" t="s">
        <v>18</v>
      </c>
      <c r="F28" s="10">
        <f>SUM(F19:F27)</f>
        <v>930</v>
      </c>
      <c r="G28" s="12"/>
      <c r="H28" s="12"/>
      <c r="I28" s="35" t="s">
        <v>18</v>
      </c>
      <c r="J28" s="40">
        <f>SUM(J19:J27)</f>
        <v>54452.5</v>
      </c>
      <c r="K28" s="12"/>
      <c r="L28" s="12"/>
    </row>
    <row r="29" spans="1:12">
      <c r="A29" s="12"/>
      <c r="B29" s="12"/>
      <c r="C29" s="12"/>
      <c r="D29" s="12"/>
      <c r="E29" s="12"/>
      <c r="F29" s="12"/>
      <c r="G29" s="12"/>
      <c r="H29" s="12"/>
      <c r="I29" s="36" t="s">
        <v>37</v>
      </c>
      <c r="J29" s="40">
        <f>J28/F28</f>
        <v>58.551075268817208</v>
      </c>
      <c r="K29" s="12"/>
      <c r="L29" s="12"/>
    </row>
    <row r="30" spans="1:1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</row>
    <row r="31" spans="1:1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</row>
    <row r="32" spans="1:1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</row>
    <row r="33" spans="1:12" ht="60">
      <c r="A33" s="12"/>
      <c r="B33" s="41" t="s">
        <v>38</v>
      </c>
      <c r="C33" s="41" t="s">
        <v>39</v>
      </c>
      <c r="D33" s="42" t="s">
        <v>41</v>
      </c>
      <c r="E33" s="12"/>
      <c r="F33" s="12"/>
      <c r="G33" s="12"/>
      <c r="H33" s="12"/>
      <c r="I33" s="12"/>
      <c r="J33" s="12"/>
      <c r="K33" s="12"/>
    </row>
    <row r="34" spans="1:12">
      <c r="A34" s="12"/>
      <c r="B34" s="3">
        <v>40</v>
      </c>
      <c r="C34" s="9">
        <v>930</v>
      </c>
      <c r="D34" s="23">
        <f>J29</f>
        <v>58.551075268817208</v>
      </c>
      <c r="E34" s="12"/>
      <c r="F34" s="12"/>
      <c r="G34" s="12"/>
      <c r="H34" s="12"/>
      <c r="I34" s="12"/>
      <c r="J34" s="12"/>
      <c r="K34" s="12"/>
    </row>
    <row r="35" spans="1:12">
      <c r="A35" s="12"/>
      <c r="B35" s="3">
        <v>116</v>
      </c>
      <c r="C35" s="9">
        <v>816</v>
      </c>
      <c r="D35" s="23">
        <f>J15</f>
        <v>72.475490196078425</v>
      </c>
      <c r="E35" s="12"/>
      <c r="F35" s="12"/>
      <c r="G35" s="12"/>
      <c r="H35" s="12"/>
      <c r="I35" s="12"/>
      <c r="J35" s="12"/>
      <c r="K35" s="12"/>
    </row>
    <row r="36" spans="1:12">
      <c r="A36" s="12"/>
      <c r="B36" s="3" t="s">
        <v>40</v>
      </c>
      <c r="C36" s="9">
        <f>SUM(C34:C35)</f>
        <v>1746</v>
      </c>
      <c r="D36" s="23">
        <f>(J28+J14)/(F28+F14)</f>
        <v>65.058705612829328</v>
      </c>
      <c r="E36" s="12"/>
      <c r="F36" s="12"/>
      <c r="G36" s="12"/>
      <c r="H36" s="12"/>
      <c r="I36" s="12"/>
      <c r="J36" s="12"/>
      <c r="K36" s="12"/>
    </row>
    <row r="37" spans="1:1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</row>
    <row r="38" spans="1:1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</row>
    <row r="39" spans="1:1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</row>
  </sheetData>
  <mergeCells count="2">
    <mergeCell ref="B17:K17"/>
    <mergeCell ref="B4:K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2"/>
  <sheetViews>
    <sheetView view="pageBreakPreview" topLeftCell="A10" zoomScale="85" zoomScaleNormal="85" zoomScaleSheetLayoutView="85" workbookViewId="0">
      <selection activeCell="E2" sqref="E2"/>
    </sheetView>
  </sheetViews>
  <sheetFormatPr defaultRowHeight="15"/>
  <cols>
    <col min="7" max="7" width="13.5703125" bestFit="1" customWidth="1"/>
    <col min="9" max="9" width="13.5703125" customWidth="1"/>
    <col min="10" max="10" width="13.28515625" bestFit="1" customWidth="1"/>
  </cols>
  <sheetData>
    <row r="1" spans="1:11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9.5">
      <c r="A2" s="32"/>
      <c r="B2" s="44" t="s">
        <v>53</v>
      </c>
      <c r="C2" s="32"/>
      <c r="D2" s="32"/>
      <c r="E2" s="32"/>
      <c r="F2" s="32"/>
      <c r="G2" s="32"/>
      <c r="H2" s="32"/>
      <c r="I2" s="32"/>
      <c r="J2" s="32"/>
      <c r="K2" s="32"/>
    </row>
    <row r="3" spans="1:1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>
      <c r="A4" s="32"/>
      <c r="B4" s="49" t="s">
        <v>47</v>
      </c>
      <c r="C4" s="49"/>
      <c r="D4" s="49"/>
      <c r="E4" s="49"/>
      <c r="F4" s="49"/>
      <c r="G4" s="49"/>
      <c r="H4" s="49"/>
      <c r="I4" s="49"/>
      <c r="J4" s="49"/>
      <c r="K4" s="32"/>
    </row>
    <row r="5" spans="1:11" ht="30">
      <c r="A5" s="32"/>
      <c r="B5" s="1" t="s">
        <v>0</v>
      </c>
      <c r="C5" s="1" t="s">
        <v>42</v>
      </c>
      <c r="D5" s="1" t="s">
        <v>2</v>
      </c>
      <c r="E5" s="1" t="s">
        <v>3</v>
      </c>
      <c r="F5" s="1" t="s">
        <v>4</v>
      </c>
      <c r="G5" s="1" t="s">
        <v>13</v>
      </c>
      <c r="H5" s="1" t="s">
        <v>44</v>
      </c>
      <c r="I5" s="24" t="s">
        <v>46</v>
      </c>
      <c r="J5" s="1" t="s">
        <v>43</v>
      </c>
      <c r="K5" s="32"/>
    </row>
    <row r="6" spans="1:11">
      <c r="A6" s="32"/>
      <c r="B6" s="2">
        <v>116</v>
      </c>
      <c r="C6" s="3">
        <v>1</v>
      </c>
      <c r="D6" s="3">
        <v>0</v>
      </c>
      <c r="E6" s="3">
        <v>100</v>
      </c>
      <c r="F6" s="3">
        <f>E6-D6</f>
        <v>100</v>
      </c>
      <c r="G6" s="6" t="s">
        <v>7</v>
      </c>
      <c r="H6" s="27">
        <v>24</v>
      </c>
      <c r="I6" s="25">
        <v>17499</v>
      </c>
      <c r="J6" s="26">
        <f t="shared" ref="J6:J13" si="0">I6*H6</f>
        <v>419976</v>
      </c>
      <c r="K6" s="32"/>
    </row>
    <row r="7" spans="1:11">
      <c r="A7" s="32"/>
      <c r="B7" s="2">
        <v>116</v>
      </c>
      <c r="C7" s="3">
        <v>2</v>
      </c>
      <c r="D7" s="3">
        <v>100</v>
      </c>
      <c r="E7" s="3">
        <v>200</v>
      </c>
      <c r="F7" s="3">
        <f>E7-D7</f>
        <v>100</v>
      </c>
      <c r="G7" s="6" t="s">
        <v>7</v>
      </c>
      <c r="H7" s="27">
        <v>24</v>
      </c>
      <c r="I7" s="25">
        <v>17499</v>
      </c>
      <c r="J7" s="26">
        <f t="shared" si="0"/>
        <v>419976</v>
      </c>
      <c r="K7" s="32"/>
    </row>
    <row r="8" spans="1:11">
      <c r="A8" s="32"/>
      <c r="B8" s="2">
        <v>116</v>
      </c>
      <c r="C8" s="3">
        <v>3</v>
      </c>
      <c r="D8" s="3">
        <v>200</v>
      </c>
      <c r="E8" s="3">
        <v>300</v>
      </c>
      <c r="F8" s="3">
        <f t="shared" ref="F8:F13" si="1">E8-D8</f>
        <v>100</v>
      </c>
      <c r="G8" s="6" t="s">
        <v>7</v>
      </c>
      <c r="H8" s="27">
        <v>24</v>
      </c>
      <c r="I8" s="25">
        <v>17499</v>
      </c>
      <c r="J8" s="26">
        <f t="shared" si="0"/>
        <v>419976</v>
      </c>
      <c r="K8" s="32"/>
    </row>
    <row r="9" spans="1:11">
      <c r="A9" s="32"/>
      <c r="B9" s="2">
        <v>116</v>
      </c>
      <c r="C9" s="3">
        <v>4</v>
      </c>
      <c r="D9" s="3">
        <v>300</v>
      </c>
      <c r="E9" s="3">
        <v>400</v>
      </c>
      <c r="F9" s="3">
        <f t="shared" si="1"/>
        <v>100</v>
      </c>
      <c r="G9" s="6" t="s">
        <v>8</v>
      </c>
      <c r="H9" s="27">
        <v>12</v>
      </c>
      <c r="I9" s="25">
        <v>17499</v>
      </c>
      <c r="J9" s="26">
        <f t="shared" si="0"/>
        <v>209988</v>
      </c>
      <c r="K9" s="32"/>
    </row>
    <row r="10" spans="1:11">
      <c r="A10" s="32"/>
      <c r="B10" s="2">
        <v>116</v>
      </c>
      <c r="C10" s="3">
        <v>5</v>
      </c>
      <c r="D10" s="3">
        <v>400</v>
      </c>
      <c r="E10" s="3">
        <v>516</v>
      </c>
      <c r="F10" s="3">
        <f t="shared" si="1"/>
        <v>116</v>
      </c>
      <c r="G10" s="6" t="s">
        <v>14</v>
      </c>
      <c r="H10" s="28">
        <v>16</v>
      </c>
      <c r="I10" s="25">
        <v>20240.84</v>
      </c>
      <c r="J10" s="26">
        <f t="shared" si="0"/>
        <v>323853.44</v>
      </c>
      <c r="K10" s="32"/>
    </row>
    <row r="11" spans="1:11">
      <c r="A11" s="32"/>
      <c r="B11" s="2">
        <v>116</v>
      </c>
      <c r="C11" s="4">
        <v>6</v>
      </c>
      <c r="D11" s="4">
        <v>516</v>
      </c>
      <c r="E11" s="4">
        <v>616</v>
      </c>
      <c r="F11" s="3">
        <f t="shared" si="1"/>
        <v>100</v>
      </c>
      <c r="G11" s="6" t="s">
        <v>10</v>
      </c>
      <c r="H11" s="28">
        <v>23.5</v>
      </c>
      <c r="I11" s="25">
        <v>17499</v>
      </c>
      <c r="J11" s="26">
        <f t="shared" si="0"/>
        <v>411226.5</v>
      </c>
      <c r="K11" s="32"/>
    </row>
    <row r="12" spans="1:11">
      <c r="A12" s="32"/>
      <c r="B12" s="2">
        <v>116</v>
      </c>
      <c r="C12" s="3">
        <v>7</v>
      </c>
      <c r="D12" s="3">
        <v>616</v>
      </c>
      <c r="E12" s="3">
        <v>716</v>
      </c>
      <c r="F12" s="3">
        <f t="shared" si="1"/>
        <v>100</v>
      </c>
      <c r="G12" s="6" t="s">
        <v>15</v>
      </c>
      <c r="H12" s="28">
        <v>19</v>
      </c>
      <c r="I12" s="25">
        <v>17499</v>
      </c>
      <c r="J12" s="26">
        <f t="shared" si="0"/>
        <v>332481</v>
      </c>
      <c r="K12" s="32"/>
    </row>
    <row r="13" spans="1:11">
      <c r="A13" s="32"/>
      <c r="B13" s="2">
        <v>116</v>
      </c>
      <c r="C13" s="3">
        <v>8</v>
      </c>
      <c r="D13" s="3">
        <v>716</v>
      </c>
      <c r="E13" s="3">
        <v>816</v>
      </c>
      <c r="F13" s="3">
        <f t="shared" si="1"/>
        <v>100</v>
      </c>
      <c r="G13" s="6" t="s">
        <v>15</v>
      </c>
      <c r="H13" s="28">
        <v>19</v>
      </c>
      <c r="I13" s="25">
        <v>17499</v>
      </c>
      <c r="J13" s="26">
        <f t="shared" si="0"/>
        <v>332481</v>
      </c>
      <c r="K13" s="32"/>
    </row>
    <row r="14" spans="1:11">
      <c r="A14" s="32"/>
      <c r="B14" s="32"/>
      <c r="C14" s="32"/>
      <c r="D14" s="32"/>
      <c r="E14" s="32"/>
      <c r="F14" s="32"/>
      <c r="G14" s="32"/>
      <c r="H14" s="32"/>
      <c r="I14" s="33" t="s">
        <v>45</v>
      </c>
      <c r="J14" s="34">
        <f>SUM(J6:J13)/SUM(I6:I13)</f>
        <v>20.107060385960331</v>
      </c>
      <c r="K14" s="32"/>
    </row>
    <row r="15" spans="1:11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>
      <c r="A16" s="32"/>
      <c r="B16" s="50" t="s">
        <v>48</v>
      </c>
      <c r="C16" s="50"/>
      <c r="D16" s="50"/>
      <c r="E16" s="50"/>
      <c r="F16" s="50"/>
      <c r="G16" s="50"/>
      <c r="H16" s="50"/>
      <c r="I16" s="50"/>
      <c r="J16" s="50"/>
      <c r="K16" s="32"/>
    </row>
    <row r="17" spans="1:11" ht="30">
      <c r="A17" s="32"/>
      <c r="B17" s="1" t="s">
        <v>0</v>
      </c>
      <c r="C17" s="1" t="s">
        <v>42</v>
      </c>
      <c r="D17" s="1" t="s">
        <v>2</v>
      </c>
      <c r="E17" s="1" t="s">
        <v>3</v>
      </c>
      <c r="F17" s="1" t="s">
        <v>4</v>
      </c>
      <c r="G17" s="1" t="s">
        <v>13</v>
      </c>
      <c r="H17" s="1" t="s">
        <v>44</v>
      </c>
      <c r="I17" s="24" t="s">
        <v>46</v>
      </c>
      <c r="J17" s="1" t="s">
        <v>43</v>
      </c>
      <c r="K17" s="32"/>
    </row>
    <row r="18" spans="1:11">
      <c r="A18" s="32"/>
      <c r="B18" s="2">
        <v>40</v>
      </c>
      <c r="C18" s="3">
        <v>1</v>
      </c>
      <c r="D18" s="3">
        <v>0</v>
      </c>
      <c r="E18" s="3">
        <v>95</v>
      </c>
      <c r="F18" s="3">
        <f>E18-D18</f>
        <v>95</v>
      </c>
      <c r="G18" s="6" t="s">
        <v>21</v>
      </c>
      <c r="H18" s="27">
        <v>29</v>
      </c>
      <c r="I18" s="30">
        <v>16624.05</v>
      </c>
      <c r="J18" s="26">
        <f t="shared" ref="J18:J26" si="2">I18*H18</f>
        <v>482097.44999999995</v>
      </c>
      <c r="K18" s="32"/>
    </row>
    <row r="19" spans="1:11">
      <c r="A19" s="32"/>
      <c r="B19" s="2">
        <v>40</v>
      </c>
      <c r="C19" s="3">
        <v>2</v>
      </c>
      <c r="D19" s="3">
        <v>95</v>
      </c>
      <c r="E19" s="3">
        <v>40</v>
      </c>
      <c r="F19" s="3">
        <v>105</v>
      </c>
      <c r="G19" s="6" t="s">
        <v>21</v>
      </c>
      <c r="H19" s="27">
        <v>29</v>
      </c>
      <c r="I19" s="30">
        <v>18373.95</v>
      </c>
      <c r="J19" s="26">
        <f t="shared" si="2"/>
        <v>532844.55000000005</v>
      </c>
      <c r="K19" s="32"/>
    </row>
    <row r="20" spans="1:11">
      <c r="A20" s="32"/>
      <c r="B20" s="2">
        <v>40</v>
      </c>
      <c r="C20" s="3">
        <v>3</v>
      </c>
      <c r="D20" s="3">
        <v>40</v>
      </c>
      <c r="E20" s="3">
        <v>140</v>
      </c>
      <c r="F20" s="3">
        <f>E20-D20</f>
        <v>100</v>
      </c>
      <c r="G20" s="6" t="s">
        <v>29</v>
      </c>
      <c r="H20" s="27">
        <v>13.7</v>
      </c>
      <c r="I20" s="30">
        <v>17499</v>
      </c>
      <c r="J20" s="26">
        <f t="shared" si="2"/>
        <v>239736.3</v>
      </c>
      <c r="K20" s="32"/>
    </row>
    <row r="21" spans="1:11">
      <c r="A21" s="32"/>
      <c r="B21" s="2">
        <v>40</v>
      </c>
      <c r="C21" s="3">
        <v>4</v>
      </c>
      <c r="D21" s="3">
        <v>140</v>
      </c>
      <c r="E21" s="3">
        <v>285</v>
      </c>
      <c r="F21" s="3">
        <f t="shared" ref="F21:F26" si="3">E21-D21</f>
        <v>145</v>
      </c>
      <c r="G21" s="6" t="s">
        <v>29</v>
      </c>
      <c r="H21" s="27">
        <v>17.7</v>
      </c>
      <c r="I21" s="30">
        <v>25373.55</v>
      </c>
      <c r="J21" s="26">
        <f t="shared" si="2"/>
        <v>449111.83499999996</v>
      </c>
      <c r="K21" s="32"/>
    </row>
    <row r="22" spans="1:11">
      <c r="A22" s="32"/>
      <c r="B22" s="2">
        <v>40</v>
      </c>
      <c r="C22" s="3">
        <v>5</v>
      </c>
      <c r="D22" s="3">
        <v>285</v>
      </c>
      <c r="E22" s="3">
        <v>360</v>
      </c>
      <c r="F22" s="3">
        <f t="shared" si="3"/>
        <v>75</v>
      </c>
      <c r="G22" s="6" t="s">
        <v>49</v>
      </c>
      <c r="H22" s="28">
        <v>25</v>
      </c>
      <c r="I22" s="30">
        <v>13124.25</v>
      </c>
      <c r="J22" s="26">
        <f t="shared" si="2"/>
        <v>328106.25</v>
      </c>
      <c r="K22" s="32"/>
    </row>
    <row r="23" spans="1:11">
      <c r="A23" s="32"/>
      <c r="B23" s="2">
        <v>40</v>
      </c>
      <c r="C23" s="4">
        <v>6</v>
      </c>
      <c r="D23" s="4">
        <v>360</v>
      </c>
      <c r="E23" s="4">
        <v>460</v>
      </c>
      <c r="F23" s="3">
        <f t="shared" si="3"/>
        <v>100</v>
      </c>
      <c r="G23" s="6" t="s">
        <v>49</v>
      </c>
      <c r="H23" s="28">
        <v>25</v>
      </c>
      <c r="I23" s="30">
        <v>17499</v>
      </c>
      <c r="J23" s="26">
        <f t="shared" si="2"/>
        <v>437475</v>
      </c>
      <c r="K23" s="32"/>
    </row>
    <row r="24" spans="1:11">
      <c r="A24" s="32"/>
      <c r="B24" s="2">
        <v>40</v>
      </c>
      <c r="C24" s="3">
        <v>7</v>
      </c>
      <c r="D24" s="3">
        <v>460</v>
      </c>
      <c r="E24" s="3">
        <v>560</v>
      </c>
      <c r="F24" s="3">
        <f t="shared" si="3"/>
        <v>100</v>
      </c>
      <c r="G24" s="6" t="s">
        <v>31</v>
      </c>
      <c r="H24" s="28">
        <v>33.5</v>
      </c>
      <c r="I24" s="30">
        <v>17499</v>
      </c>
      <c r="J24" s="26">
        <f t="shared" si="2"/>
        <v>586216.5</v>
      </c>
      <c r="K24" s="32"/>
    </row>
    <row r="25" spans="1:11">
      <c r="A25" s="32"/>
      <c r="B25" s="2">
        <v>40</v>
      </c>
      <c r="C25" s="3">
        <v>8</v>
      </c>
      <c r="D25" s="3">
        <v>560</v>
      </c>
      <c r="E25" s="3">
        <v>660</v>
      </c>
      <c r="F25" s="3">
        <f t="shared" si="3"/>
        <v>100</v>
      </c>
      <c r="G25" s="6" t="s">
        <v>33</v>
      </c>
      <c r="H25" s="28">
        <v>25</v>
      </c>
      <c r="I25" s="30">
        <v>17499</v>
      </c>
      <c r="J25" s="26">
        <f t="shared" si="2"/>
        <v>437475</v>
      </c>
      <c r="K25" s="32"/>
    </row>
    <row r="26" spans="1:11">
      <c r="A26" s="32"/>
      <c r="B26" s="2">
        <v>40</v>
      </c>
      <c r="C26" s="3">
        <v>9</v>
      </c>
      <c r="D26" s="3">
        <v>660</v>
      </c>
      <c r="E26" s="3">
        <v>770</v>
      </c>
      <c r="F26" s="3">
        <f t="shared" si="3"/>
        <v>110</v>
      </c>
      <c r="G26" s="8" t="s">
        <v>34</v>
      </c>
      <c r="H26" s="5">
        <v>38.950000000000003</v>
      </c>
      <c r="I26" s="31">
        <v>19248.900000000001</v>
      </c>
      <c r="J26" s="29">
        <f t="shared" si="2"/>
        <v>749744.65500000014</v>
      </c>
      <c r="K26" s="32"/>
    </row>
    <row r="27" spans="1:11">
      <c r="A27" s="32"/>
      <c r="B27" s="32"/>
      <c r="C27" s="32"/>
      <c r="D27" s="32"/>
      <c r="E27" s="32"/>
      <c r="F27" s="32"/>
      <c r="G27" s="32"/>
      <c r="H27" s="32"/>
      <c r="I27" s="33" t="s">
        <v>45</v>
      </c>
      <c r="J27" s="34">
        <f>SUM(J18:J26)/SUM(I18:I26)</f>
        <v>26.070967741935487</v>
      </c>
      <c r="K27" s="32"/>
    </row>
    <row r="28" spans="1:11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</row>
    <row r="29" spans="1:11">
      <c r="A29" s="32"/>
      <c r="B29" s="32"/>
      <c r="C29" s="32"/>
      <c r="D29" s="32"/>
      <c r="E29" s="32"/>
      <c r="F29" s="32"/>
      <c r="G29" s="32"/>
      <c r="H29" s="52" t="s">
        <v>50</v>
      </c>
      <c r="I29" s="52"/>
      <c r="J29" s="52"/>
      <c r="K29" s="32"/>
    </row>
    <row r="30" spans="1:11">
      <c r="A30" s="32"/>
      <c r="B30" s="32"/>
      <c r="C30" s="32"/>
      <c r="D30" s="32"/>
      <c r="E30" s="32"/>
      <c r="F30" s="32"/>
      <c r="G30" s="32"/>
      <c r="H30" s="51" t="s">
        <v>51</v>
      </c>
      <c r="I30" s="51"/>
      <c r="J30" s="51"/>
      <c r="K30" s="32"/>
    </row>
    <row r="31" spans="1:11">
      <c r="A31" s="32"/>
      <c r="B31" s="32"/>
      <c r="C31" s="32"/>
      <c r="D31" s="32"/>
      <c r="E31" s="32"/>
      <c r="F31" s="32"/>
      <c r="G31" s="32"/>
      <c r="H31" s="53">
        <f>(SUM(J18:J26)+SUM(J6:J13))/(SUM(I18:I26)+SUM(I6:I13))</f>
        <v>23.284315216580737</v>
      </c>
      <c r="I31" s="54"/>
      <c r="J31" s="55"/>
      <c r="K31" s="32"/>
    </row>
    <row r="32" spans="1:11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</row>
  </sheetData>
  <mergeCells count="5">
    <mergeCell ref="B4:J4"/>
    <mergeCell ref="B16:J16"/>
    <mergeCell ref="H30:J30"/>
    <mergeCell ref="H29:J29"/>
    <mergeCell ref="H31:J3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ANEXO II</vt:lpstr>
      <vt:lpstr>ANEXO V</vt:lpstr>
      <vt:lpstr>Plan3</vt:lpstr>
      <vt:lpstr>'ANEXO II'!Area_de_impressao</vt:lpstr>
      <vt:lpstr>'ANEXO V'!Area_de_impressao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 Filadelfo</dc:creator>
  <cp:lastModifiedBy>Natali Filadelfo</cp:lastModifiedBy>
  <cp:lastPrinted>2013-07-03T20:23:12Z</cp:lastPrinted>
  <dcterms:created xsi:type="dcterms:W3CDTF">2013-07-02T20:16:22Z</dcterms:created>
  <dcterms:modified xsi:type="dcterms:W3CDTF">2013-07-04T19:43:50Z</dcterms:modified>
</cp:coreProperties>
</file>